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4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<sst xmlns="http://schemas.openxmlformats.org/spreadsheetml/2006/main" count="65" uniqueCount="50">
  <si>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１秒</t>
  </si>
  <si>
    <t>１０秒</t>
  </si>
  <si>
    <t>1分</t>
  </si>
  <si>
    <t>4分</t>
  </si>
  <si>
    <t>10分</t>
  </si>
  <si>
    <t>20分</t>
  </si>
  <si>
    <t>60分</t>
  </si>
  <si>
    <t>体重</t>
  </si>
  <si>
    <t>kg</t>
  </si>
  <si>
    <t>出展：SRMブログ　</t>
  </si>
  <si>
    <t>http://www.srm.de/index.php/gb/srm-blog/road/689</t>
  </si>
  <si>
    <t>レース平均</t>
  </si>
  <si>
    <t>㎏</t>
  </si>
  <si>
    <t>W</t>
  </si>
  <si>
    <t>W/㎏</t>
  </si>
  <si>
    <t>2011年ジロ・ディ・ロンバルディア優勝者</t>
  </si>
  <si>
    <t>オリバー・ザウグのパワーデータと比較</t>
  </si>
  <si>
    <t>ザウグ・データ：2011年　ジロ・ディ・ロンバルディア</t>
  </si>
  <si>
    <t>レース時間</t>
  </si>
  <si>
    <t>レース距離</t>
  </si>
  <si>
    <t>10秒</t>
  </si>
  <si>
    <t>レースの
データ</t>
  </si>
  <si>
    <t>1分</t>
  </si>
  <si>
    <t>ザウグ
（-）
レース</t>
  </si>
  <si>
    <t>4分</t>
  </si>
  <si>
    <t>10分</t>
  </si>
  <si>
    <t>20分</t>
  </si>
  <si>
    <t>60分</t>
  </si>
  <si>
    <t>レース平均</t>
  </si>
  <si>
    <t>単位：W</t>
  </si>
  <si>
    <t>オレンジ色セルに入力</t>
  </si>
  <si>
    <t>レース時間</t>
  </si>
  <si>
    <t>レース距離（km）</t>
  </si>
  <si>
    <t>持続時間</t>
  </si>
  <si>
    <t>1秒</t>
  </si>
  <si>
    <t>単位：W/kg</t>
  </si>
  <si>
    <t>パワー・ウェイトレシオ比較</t>
  </si>
  <si>
    <t>ザウグ</t>
  </si>
  <si>
    <t>47分</t>
  </si>
  <si>
    <t>最大</t>
  </si>
  <si>
    <t>2分</t>
  </si>
  <si>
    <t>4分強</t>
  </si>
  <si>
    <t>局面</t>
  </si>
  <si>
    <t>コルマ・ディ・ソルマーノ登坂区間</t>
  </si>
  <si>
    <t>ゴール前10㎞・最大勾配15％でのアタック</t>
  </si>
  <si>
    <t>ゴール前3.5㎞平坦区間・単独走</t>
  </si>
  <si>
    <t>【参考データ】レース中の主要局面での必要パワー</t>
  </si>
  <si>
    <t>ザウグ
（入力体重で換算）</t>
  </si>
  <si>
    <t>パワー
（入力体重で換算）</t>
  </si>
  <si>
    <t>（各局面でザウグが出したパワーを入力体重で換算）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</si>
</sst>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F400]h:mm:ss\ AM/PM"/>
    <numFmt numFmtId="178" formatCode="h:mm:ss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b/>
      <sz val="11"/>
      <color theme="0"/>
      <name val="ＭＳ Ｐゴシック"/>
      <family val="3"/>
    </font>
    <font>
      <u val="single"/>
      <sz val="11"/>
      <color rgb="FF0070C0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38" fontId="43" fillId="33" borderId="0" xfId="49" applyNumberFormat="1" applyFont="1" applyFill="1" applyBorder="1" applyAlignment="1">
      <alignment vertical="center"/>
    </xf>
    <xf numFmtId="38" fontId="43" fillId="33" borderId="0" xfId="49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38" fontId="43" fillId="33" borderId="0" xfId="49" applyFont="1" applyFill="1" applyBorder="1" applyAlignment="1">
      <alignment vertical="center"/>
    </xf>
    <xf numFmtId="176" fontId="43" fillId="33" borderId="0" xfId="49" applyNumberFormat="1" applyFont="1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center" shrinkToFit="1"/>
    </xf>
    <xf numFmtId="0" fontId="44" fillId="33" borderId="0" xfId="43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177" fontId="43" fillId="33" borderId="0" xfId="49" applyNumberFormat="1" applyFont="1" applyFill="1" applyBorder="1" applyAlignment="1">
      <alignment vertical="center"/>
    </xf>
    <xf numFmtId="178" fontId="43" fillId="33" borderId="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right" vertical="center"/>
    </xf>
    <xf numFmtId="38" fontId="0" fillId="35" borderId="10" xfId="49" applyFont="1" applyFill="1" applyBorder="1" applyAlignment="1">
      <alignment/>
    </xf>
    <xf numFmtId="0" fontId="0" fillId="35" borderId="12" xfId="0" applyFill="1" applyBorder="1" applyAlignment="1">
      <alignment horizontal="center"/>
    </xf>
    <xf numFmtId="38" fontId="0" fillId="35" borderId="12" xfId="49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3" borderId="12" xfId="0" applyFill="1" applyBorder="1" applyAlignment="1">
      <alignment horizontal="center"/>
    </xf>
    <xf numFmtId="38" fontId="3" fillId="33" borderId="12" xfId="49" applyFont="1" applyFill="1" applyBorder="1" applyAlignment="1">
      <alignment horizontal="center"/>
    </xf>
    <xf numFmtId="38" fontId="0" fillId="33" borderId="12" xfId="49" applyFont="1" applyFill="1" applyBorder="1" applyAlignment="1">
      <alignment/>
    </xf>
    <xf numFmtId="0" fontId="0" fillId="35" borderId="13" xfId="0" applyFill="1" applyBorder="1" applyAlignment="1">
      <alignment horizontal="center" shrinkToFit="1"/>
    </xf>
    <xf numFmtId="0" fontId="0" fillId="35" borderId="11" xfId="0" applyFill="1" applyBorder="1" applyAlignment="1">
      <alignment horizontal="center" shrinkToFit="1"/>
    </xf>
    <xf numFmtId="38" fontId="3" fillId="34" borderId="10" xfId="49" applyFont="1" applyFill="1" applyBorder="1" applyAlignment="1">
      <alignment horizontal="right"/>
    </xf>
    <xf numFmtId="38" fontId="3" fillId="34" borderId="12" xfId="49" applyFont="1" applyFill="1" applyBorder="1" applyAlignment="1">
      <alignment horizontal="right"/>
    </xf>
    <xf numFmtId="38" fontId="3" fillId="34" borderId="13" xfId="49" applyFont="1" applyFill="1" applyBorder="1" applyAlignment="1">
      <alignment horizontal="right"/>
    </xf>
    <xf numFmtId="177" fontId="3" fillId="34" borderId="11" xfId="49" applyNumberFormat="1" applyFont="1" applyFill="1" applyBorder="1" applyAlignment="1">
      <alignment horizontal="right"/>
    </xf>
    <xf numFmtId="177" fontId="0" fillId="35" borderId="11" xfId="49" applyNumberFormat="1" applyFont="1" applyFill="1" applyBorder="1" applyAlignment="1">
      <alignment horizontal="right"/>
    </xf>
    <xf numFmtId="38" fontId="3" fillId="33" borderId="12" xfId="49" applyFont="1" applyFill="1" applyBorder="1" applyAlignment="1">
      <alignment horizontal="right"/>
    </xf>
    <xf numFmtId="38" fontId="0" fillId="33" borderId="12" xfId="49" applyFont="1" applyFill="1" applyBorder="1" applyAlignment="1">
      <alignment horizontal="right"/>
    </xf>
    <xf numFmtId="176" fontId="0" fillId="35" borderId="10" xfId="49" applyNumberFormat="1" applyFont="1" applyFill="1" applyBorder="1" applyAlignment="1">
      <alignment horizontal="right"/>
    </xf>
    <xf numFmtId="176" fontId="0" fillId="35" borderId="12" xfId="49" applyNumberFormat="1" applyFont="1" applyFill="1" applyBorder="1" applyAlignment="1">
      <alignment horizontal="right"/>
    </xf>
    <xf numFmtId="0" fontId="43" fillId="35" borderId="0" xfId="0" applyFont="1" applyFill="1" applyBorder="1" applyAlignment="1">
      <alignment vertical="center"/>
    </xf>
    <xf numFmtId="176" fontId="43" fillId="35" borderId="0" xfId="49" applyNumberFormat="1" applyFont="1" applyFill="1" applyBorder="1" applyAlignment="1">
      <alignment vertical="center"/>
    </xf>
    <xf numFmtId="0" fontId="46" fillId="33" borderId="0" xfId="43" applyFont="1" applyFill="1" applyBorder="1" applyAlignment="1">
      <alignment vertical="center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176" fontId="0" fillId="35" borderId="14" xfId="49" applyNumberFormat="1" applyFont="1" applyFill="1" applyBorder="1" applyAlignment="1">
      <alignment horizontal="center" shrinkToFit="1"/>
    </xf>
    <xf numFmtId="176" fontId="0" fillId="35" borderId="15" xfId="49" applyNumberFormat="1" applyFont="1" applyFill="1" applyBorder="1" applyAlignment="1">
      <alignment horizontal="center" shrinkToFit="1"/>
    </xf>
    <xf numFmtId="176" fontId="0" fillId="35" borderId="15" xfId="49" applyNumberFormat="1" applyFont="1" applyFill="1" applyBorder="1" applyAlignment="1">
      <alignment horizontal="center" shrinkToFit="1"/>
    </xf>
    <xf numFmtId="176" fontId="0" fillId="35" borderId="16" xfId="49" applyNumberFormat="1" applyFont="1" applyFill="1" applyBorder="1" applyAlignment="1">
      <alignment horizontal="left" wrapText="1"/>
    </xf>
    <xf numFmtId="176" fontId="0" fillId="35" borderId="17" xfId="49" applyNumberFormat="1" applyFont="1" applyFill="1" applyBorder="1" applyAlignment="1">
      <alignment horizontal="left" wrapText="1"/>
    </xf>
    <xf numFmtId="0" fontId="0" fillId="35" borderId="11" xfId="0" applyFill="1" applyBorder="1" applyAlignment="1">
      <alignment horizontal="center"/>
    </xf>
    <xf numFmtId="176" fontId="0" fillId="35" borderId="18" xfId="49" applyNumberFormat="1" applyFont="1" applyFill="1" applyBorder="1" applyAlignment="1">
      <alignment horizontal="left" wrapText="1"/>
    </xf>
    <xf numFmtId="176" fontId="0" fillId="35" borderId="19" xfId="49" applyNumberFormat="1" applyFont="1" applyFill="1" applyBorder="1" applyAlignment="1">
      <alignment horizontal="left" wrapText="1"/>
    </xf>
    <xf numFmtId="177" fontId="0" fillId="35" borderId="11" xfId="49" applyNumberFormat="1" applyFont="1" applyFill="1" applyBorder="1" applyAlignment="1">
      <alignment horizontal="right" shrinkToFit="1"/>
    </xf>
    <xf numFmtId="176" fontId="37" fillId="35" borderId="10" xfId="49" applyNumberFormat="1" applyFont="1" applyFill="1" applyBorder="1" applyAlignment="1">
      <alignment horizontal="right"/>
    </xf>
    <xf numFmtId="176" fontId="37" fillId="35" borderId="12" xfId="49" applyNumberFormat="1" applyFont="1" applyFill="1" applyBorder="1" applyAlignment="1">
      <alignment horizontal="right"/>
    </xf>
    <xf numFmtId="38" fontId="37" fillId="35" borderId="10" xfId="49" applyFont="1" applyFill="1" applyBorder="1" applyAlignment="1">
      <alignment/>
    </xf>
    <xf numFmtId="38" fontId="37" fillId="35" borderId="11" xfId="49" applyFont="1" applyFill="1" applyBorder="1" applyAlignment="1">
      <alignment/>
    </xf>
    <xf numFmtId="38" fontId="37" fillId="35" borderId="12" xfId="49" applyFont="1" applyFill="1" applyBorder="1" applyAlignment="1">
      <alignment/>
    </xf>
    <xf numFmtId="0" fontId="47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rm.de/index.php/gb/srm-blog/road/689" TargetMode="External" /><Relationship Id="rId2" Type="http://schemas.openxmlformats.org/officeDocument/2006/relationships/hyperlink" Target="http://www.srm.de/index.php/gb/srm-blog/road/689" TargetMode="External" /><Relationship Id="rId3" Type="http://schemas.openxmlformats.org/officeDocument/2006/relationships/hyperlink" Target="http://www.srm.de/index.php/gb/srm-blog/road/689" TargetMode="External" /><Relationship Id="rId4" Type="http://schemas.openxmlformats.org/officeDocument/2006/relationships/hyperlink" Target="http://www.srm.de/index.php/gb/srm-blog/road/689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T4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140625" style="36" customWidth="1"/>
    <col min="2" max="2" width="4.140625" style="1" customWidth="1"/>
    <col min="3" max="6" width="13.00390625" style="1" customWidth="1"/>
    <col min="7" max="7" width="8.421875" style="1" customWidth="1"/>
    <col min="8" max="11" width="13.00390625" style="1" customWidth="1"/>
    <col min="12" max="12" width="4.140625" style="1" customWidth="1"/>
    <col min="13" max="13" width="8.421875" style="36" customWidth="1"/>
    <col min="14" max="46" width="9.00390625" style="36" customWidth="1"/>
    <col min="47" max="16384" width="9.00390625" style="1" customWidth="1"/>
  </cols>
  <sheetData>
    <row r="1" s="36" customFormat="1" ht="13.5"/>
    <row r="3" spans="3:6" ht="13.5">
      <c r="C3" s="1" t="s">
        <v>15</v>
      </c>
      <c r="F3" s="7"/>
    </row>
    <row r="4" spans="3:11" ht="13.5">
      <c r="C4" s="1" t="s">
        <v>16</v>
      </c>
      <c r="F4" s="9" t="s">
        <v>30</v>
      </c>
      <c r="K4" s="9"/>
    </row>
    <row r="5" spans="3:11" ht="13.5">
      <c r="C5" s="17" t="s">
        <v>7</v>
      </c>
      <c r="D5" s="55"/>
      <c r="E5" s="1" t="s">
        <v>8</v>
      </c>
      <c r="F5" s="17" t="s">
        <v>29</v>
      </c>
      <c r="H5" s="8" t="s">
        <v>36</v>
      </c>
      <c r="I5" s="4"/>
      <c r="K5" s="17" t="s">
        <v>35</v>
      </c>
    </row>
    <row r="6" spans="3:11" ht="40.5">
      <c r="C6" s="15" t="s">
        <v>33</v>
      </c>
      <c r="D6" s="16" t="s">
        <v>21</v>
      </c>
      <c r="E6" s="16" t="s">
        <v>47</v>
      </c>
      <c r="F6" s="16" t="s">
        <v>23</v>
      </c>
      <c r="H6" s="15" t="s">
        <v>33</v>
      </c>
      <c r="I6" s="16" t="s">
        <v>21</v>
      </c>
      <c r="J6" s="16" t="s">
        <v>37</v>
      </c>
      <c r="K6" s="16" t="s">
        <v>23</v>
      </c>
    </row>
    <row r="7" spans="3:11" ht="13.5">
      <c r="C7" s="14" t="s">
        <v>34</v>
      </c>
      <c r="D7" s="27"/>
      <c r="E7" s="18">
        <f>IF(D7="","",IF($D$5="","",$D$5*E32))</f>
      </c>
      <c r="F7" s="18">
        <f>IF(E7="","",E7-D7)</f>
      </c>
      <c r="H7" s="14" t="s">
        <v>34</v>
      </c>
      <c r="I7" s="50">
        <f>IF(D7="","",IF($D$5="","",D7/$D$5))</f>
      </c>
      <c r="J7" s="34">
        <f>IF(I7="","",IF($D$5="","",E32))</f>
      </c>
      <c r="K7" s="34">
        <f>IF(J7="","",J7-I7)</f>
      </c>
    </row>
    <row r="8" spans="3:11" ht="13.5">
      <c r="C8" s="14" t="s">
        <v>20</v>
      </c>
      <c r="D8" s="27"/>
      <c r="E8" s="18">
        <f>IF(D8="","",IF($D$5="","",$D$5*E33))</f>
      </c>
      <c r="F8" s="18">
        <f aca="true" t="shared" si="0" ref="F8:F14">IF(E8="","",E8-D8)</f>
      </c>
      <c r="H8" s="14" t="s">
        <v>20</v>
      </c>
      <c r="I8" s="50">
        <f aca="true" t="shared" si="1" ref="I8:I14">IF(D8="","",IF($D$5="","",D8/$D$5))</f>
      </c>
      <c r="J8" s="34">
        <f>IF(I8="","",IF($D$5="","",E33))</f>
      </c>
      <c r="K8" s="34">
        <f aca="true" t="shared" si="2" ref="K8:K14">IF(J8="","",J8-I8)</f>
      </c>
    </row>
    <row r="9" spans="3:11" ht="13.5">
      <c r="C9" s="14" t="s">
        <v>22</v>
      </c>
      <c r="D9" s="27"/>
      <c r="E9" s="18">
        <f>IF(D9="","",IF($D$5="","",$D$5*E34))</f>
      </c>
      <c r="F9" s="18">
        <f t="shared" si="0"/>
      </c>
      <c r="H9" s="14" t="s">
        <v>22</v>
      </c>
      <c r="I9" s="50">
        <f t="shared" si="1"/>
      </c>
      <c r="J9" s="34">
        <f>IF(I9="","",IF($D$5="","",E34))</f>
      </c>
      <c r="K9" s="34">
        <f t="shared" si="2"/>
      </c>
    </row>
    <row r="10" spans="3:11" ht="13.5">
      <c r="C10" s="14" t="s">
        <v>24</v>
      </c>
      <c r="D10" s="27"/>
      <c r="E10" s="18">
        <f>IF(D10="","",IF($D$5="","",$D$5*E35))</f>
      </c>
      <c r="F10" s="18">
        <f t="shared" si="0"/>
      </c>
      <c r="H10" s="14" t="s">
        <v>24</v>
      </c>
      <c r="I10" s="50">
        <f t="shared" si="1"/>
      </c>
      <c r="J10" s="34">
        <f>IF(I10="","",IF($D$5="","",E35))</f>
      </c>
      <c r="K10" s="34">
        <f t="shared" si="2"/>
      </c>
    </row>
    <row r="11" spans="3:11" ht="13.5">
      <c r="C11" s="14" t="s">
        <v>25</v>
      </c>
      <c r="D11" s="27"/>
      <c r="E11" s="18">
        <f>IF(D11="","",IF($D$5="","",$D$5*E36))</f>
      </c>
      <c r="F11" s="18">
        <f t="shared" si="0"/>
      </c>
      <c r="H11" s="14" t="s">
        <v>25</v>
      </c>
      <c r="I11" s="50">
        <f t="shared" si="1"/>
      </c>
      <c r="J11" s="34">
        <f>IF(I11="","",IF($D$5="","",E36))</f>
      </c>
      <c r="K11" s="34">
        <f t="shared" si="2"/>
      </c>
    </row>
    <row r="12" spans="3:11" ht="13.5">
      <c r="C12" s="14" t="s">
        <v>26</v>
      </c>
      <c r="D12" s="27"/>
      <c r="E12" s="18">
        <f>IF(D12="","",IF($D$5="","",$D$5*E37))</f>
      </c>
      <c r="F12" s="18">
        <f t="shared" si="0"/>
      </c>
      <c r="H12" s="14" t="s">
        <v>26</v>
      </c>
      <c r="I12" s="50">
        <f t="shared" si="1"/>
      </c>
      <c r="J12" s="34">
        <f>IF(I12="","",IF($D$5="","",E37))</f>
      </c>
      <c r="K12" s="34">
        <f t="shared" si="2"/>
      </c>
    </row>
    <row r="13" spans="3:11" ht="13.5">
      <c r="C13" s="19" t="s">
        <v>27</v>
      </c>
      <c r="D13" s="28"/>
      <c r="E13" s="20">
        <f>IF(D13="","",IF($D$5="","",$D$5*E38))</f>
      </c>
      <c r="F13" s="20">
        <f t="shared" si="0"/>
      </c>
      <c r="H13" s="19" t="s">
        <v>27</v>
      </c>
      <c r="I13" s="51">
        <f t="shared" si="1"/>
      </c>
      <c r="J13" s="35">
        <f>IF(I13="","",IF($D$5="","",E38))</f>
      </c>
      <c r="K13" s="35">
        <f t="shared" si="2"/>
      </c>
    </row>
    <row r="14" spans="3:11" ht="13.5">
      <c r="C14" s="19" t="s">
        <v>28</v>
      </c>
      <c r="D14" s="28"/>
      <c r="E14" s="20">
        <f>IF(D14="","",IF($D$5="","",$D$5*E39))</f>
      </c>
      <c r="F14" s="20">
        <f t="shared" si="0"/>
      </c>
      <c r="H14" s="19" t="s">
        <v>28</v>
      </c>
      <c r="I14" s="51">
        <f t="shared" si="1"/>
      </c>
      <c r="J14" s="35">
        <f>IF(I14="","",IF($D$5="","",E39))</f>
      </c>
      <c r="K14" s="35">
        <f t="shared" si="2"/>
      </c>
    </row>
    <row r="15" spans="3:11" ht="13.5">
      <c r="C15" s="22"/>
      <c r="D15" s="23"/>
      <c r="E15" s="24"/>
      <c r="F15" s="24"/>
      <c r="H15" s="22"/>
      <c r="I15" s="32"/>
      <c r="J15" s="33"/>
      <c r="K15" s="33"/>
    </row>
    <row r="16" spans="3:6" ht="13.5">
      <c r="C16" s="25" t="s">
        <v>32</v>
      </c>
      <c r="D16" s="29"/>
      <c r="E16" s="21">
        <f>IF(D16="","",248.5)</f>
      </c>
      <c r="F16" s="21">
        <f>IF(D16="","",E16-D16)</f>
      </c>
    </row>
    <row r="17" spans="3:7" ht="13.5">
      <c r="C17" s="26" t="s">
        <v>31</v>
      </c>
      <c r="D17" s="30"/>
      <c r="E17" s="31">
        <f>IF(D17="","",D42)</f>
      </c>
      <c r="F17" s="49">
        <f>IF(D17="","",IF(D17&gt;E17,D17-E17,E17-D17))</f>
      </c>
      <c r="G17" s="13"/>
    </row>
    <row r="18" spans="4:13" ht="13.5">
      <c r="D18" s="6"/>
      <c r="G18" s="6"/>
      <c r="L18" s="6"/>
      <c r="M18" s="37"/>
    </row>
    <row r="19" spans="3:13" ht="13.5">
      <c r="C19" s="1" t="s">
        <v>46</v>
      </c>
      <c r="D19" s="6"/>
      <c r="G19" s="6"/>
      <c r="L19" s="6"/>
      <c r="M19" s="37"/>
    </row>
    <row r="20" spans="3:13" ht="13.5">
      <c r="C20" s="1" t="s">
        <v>49</v>
      </c>
      <c r="D20" s="6"/>
      <c r="G20" s="6"/>
      <c r="L20" s="6"/>
      <c r="M20" s="37"/>
    </row>
    <row r="21" spans="3:46" ht="40.5">
      <c r="C21" s="39" t="s">
        <v>42</v>
      </c>
      <c r="D21" s="40"/>
      <c r="E21" s="15" t="s">
        <v>33</v>
      </c>
      <c r="F21" s="16" t="s">
        <v>48</v>
      </c>
      <c r="AO21" s="1"/>
      <c r="AP21" s="1"/>
      <c r="AQ21" s="1"/>
      <c r="AR21" s="1"/>
      <c r="AS21" s="1"/>
      <c r="AT21" s="1"/>
    </row>
    <row r="22" spans="3:46" ht="13.5">
      <c r="C22" s="41" t="s">
        <v>43</v>
      </c>
      <c r="D22" s="42"/>
      <c r="E22" s="14" t="s">
        <v>38</v>
      </c>
      <c r="F22" s="52">
        <f>IF($D$5="","",$D$5*305/57)</f>
      </c>
      <c r="AO22" s="1"/>
      <c r="AP22" s="1"/>
      <c r="AQ22" s="1"/>
      <c r="AR22" s="1"/>
      <c r="AS22" s="1"/>
      <c r="AT22" s="1"/>
    </row>
    <row r="23" spans="3:46" ht="13.5">
      <c r="C23" s="44" t="s">
        <v>44</v>
      </c>
      <c r="D23" s="45"/>
      <c r="E23" s="46" t="s">
        <v>40</v>
      </c>
      <c r="F23" s="53">
        <f>IF($D$5="","",$D$5*447/57)</f>
      </c>
      <c r="AO23" s="1"/>
      <c r="AP23" s="1"/>
      <c r="AQ23" s="1"/>
      <c r="AR23" s="1"/>
      <c r="AS23" s="1"/>
      <c r="AT23" s="1"/>
    </row>
    <row r="24" spans="3:46" ht="13.5">
      <c r="C24" s="47"/>
      <c r="D24" s="48"/>
      <c r="E24" s="19" t="s">
        <v>39</v>
      </c>
      <c r="F24" s="54">
        <f>IF($D$5="","",$D$5*760/57)</f>
      </c>
      <c r="AO24" s="1"/>
      <c r="AP24" s="1"/>
      <c r="AQ24" s="1"/>
      <c r="AR24" s="1"/>
      <c r="AS24" s="1"/>
      <c r="AT24" s="1"/>
    </row>
    <row r="25" spans="3:46" ht="13.5">
      <c r="C25" s="41" t="s">
        <v>45</v>
      </c>
      <c r="D25" s="43"/>
      <c r="E25" s="14" t="s">
        <v>41</v>
      </c>
      <c r="F25" s="52">
        <f>IF($D$5="","",$D$5*347/57)</f>
      </c>
      <c r="AO25" s="1"/>
      <c r="AP25" s="1"/>
      <c r="AQ25" s="1"/>
      <c r="AR25" s="1"/>
      <c r="AS25" s="1"/>
      <c r="AT25" s="1"/>
    </row>
    <row r="26" spans="4:13" ht="13.5">
      <c r="D26" s="6"/>
      <c r="G26" s="6"/>
      <c r="I26" s="6"/>
      <c r="L26" s="6"/>
      <c r="M26" s="37"/>
    </row>
    <row r="27" spans="3:13" ht="13.5">
      <c r="C27" s="9" t="s">
        <v>9</v>
      </c>
      <c r="D27" s="38" t="s">
        <v>10</v>
      </c>
      <c r="E27" s="38"/>
      <c r="F27" s="38"/>
      <c r="G27" s="38"/>
      <c r="H27" s="38"/>
      <c r="I27" s="38"/>
      <c r="J27" s="38"/>
      <c r="K27" s="38"/>
      <c r="L27" s="38"/>
      <c r="M27" s="37"/>
    </row>
    <row r="28" spans="3:13" ht="13.5" hidden="1">
      <c r="C28" s="9"/>
      <c r="D28" s="10"/>
      <c r="E28" s="10"/>
      <c r="F28" s="10"/>
      <c r="G28" s="10"/>
      <c r="H28" s="9"/>
      <c r="I28" s="10"/>
      <c r="J28" s="10"/>
      <c r="K28" s="10"/>
      <c r="L28" s="10"/>
      <c r="M28" s="37"/>
    </row>
    <row r="29" spans="3:9" ht="13.5" hidden="1">
      <c r="C29" s="11" t="s">
        <v>17</v>
      </c>
      <c r="D29" s="10"/>
      <c r="E29" s="10"/>
      <c r="F29" s="10"/>
      <c r="G29" s="10"/>
      <c r="H29" s="10"/>
      <c r="I29" s="6"/>
    </row>
    <row r="30" spans="3:9" ht="13.5" hidden="1">
      <c r="C30" s="1" t="s">
        <v>7</v>
      </c>
      <c r="D30" s="6">
        <v>57</v>
      </c>
      <c r="E30" s="1" t="s">
        <v>12</v>
      </c>
      <c r="G30" s="6"/>
      <c r="H30" s="6"/>
      <c r="I30" s="6"/>
    </row>
    <row r="31" spans="4:9" ht="13.5" hidden="1">
      <c r="D31" s="3" t="s">
        <v>13</v>
      </c>
      <c r="E31" s="4" t="s">
        <v>14</v>
      </c>
      <c r="G31" s="5"/>
      <c r="H31" s="5"/>
      <c r="I31" s="5"/>
    </row>
    <row r="32" spans="3:9" ht="13.5" hidden="1">
      <c r="C32" s="1" t="s">
        <v>0</v>
      </c>
      <c r="D32" s="5">
        <v>890</v>
      </c>
      <c r="E32" s="6">
        <f aca="true" t="shared" si="3" ref="E32:E39">D32/$D$30</f>
        <v>15.614035087719298</v>
      </c>
      <c r="G32" s="5"/>
      <c r="H32" s="5"/>
      <c r="I32" s="5"/>
    </row>
    <row r="33" spans="3:9" ht="13.5" hidden="1">
      <c r="C33" s="1" t="s">
        <v>1</v>
      </c>
      <c r="D33" s="5">
        <v>715</v>
      </c>
      <c r="E33" s="6">
        <f t="shared" si="3"/>
        <v>12.543859649122806</v>
      </c>
      <c r="G33" s="5"/>
      <c r="H33" s="5"/>
      <c r="I33" s="5"/>
    </row>
    <row r="34" spans="3:9" ht="13.5" hidden="1">
      <c r="C34" s="1" t="s">
        <v>2</v>
      </c>
      <c r="D34" s="5">
        <v>523</v>
      </c>
      <c r="E34" s="6">
        <f t="shared" si="3"/>
        <v>9.175438596491228</v>
      </c>
      <c r="G34" s="5"/>
      <c r="H34" s="5"/>
      <c r="I34" s="5"/>
    </row>
    <row r="35" spans="3:9" ht="13.5" hidden="1">
      <c r="C35" s="1" t="s">
        <v>3</v>
      </c>
      <c r="D35" s="5">
        <v>412</v>
      </c>
      <c r="E35" s="6">
        <f t="shared" si="3"/>
        <v>7.228070175438597</v>
      </c>
      <c r="G35" s="5"/>
      <c r="H35" s="5"/>
      <c r="I35" s="5"/>
    </row>
    <row r="36" spans="3:9" ht="13.5" hidden="1">
      <c r="C36" s="1" t="s">
        <v>4</v>
      </c>
      <c r="D36" s="5">
        <v>368</v>
      </c>
      <c r="E36" s="6">
        <f t="shared" si="3"/>
        <v>6.456140350877193</v>
      </c>
      <c r="G36" s="5"/>
      <c r="H36" s="5"/>
      <c r="I36" s="5"/>
    </row>
    <row r="37" spans="3:9" ht="13.5" hidden="1">
      <c r="C37" s="1" t="s">
        <v>5</v>
      </c>
      <c r="D37" s="5">
        <v>336</v>
      </c>
      <c r="E37" s="6">
        <f t="shared" si="3"/>
        <v>5.894736842105263</v>
      </c>
      <c r="G37" s="5"/>
      <c r="H37" s="5"/>
      <c r="I37" s="5"/>
    </row>
    <row r="38" spans="3:9" ht="13.5" hidden="1">
      <c r="C38" s="1" t="s">
        <v>6</v>
      </c>
      <c r="D38" s="5">
        <v>269</v>
      </c>
      <c r="E38" s="6">
        <f t="shared" si="3"/>
        <v>4.719298245614035</v>
      </c>
      <c r="G38" s="5"/>
      <c r="H38" s="5"/>
      <c r="I38" s="5"/>
    </row>
    <row r="39" spans="3:9" ht="13.5" hidden="1">
      <c r="C39" s="1" t="s">
        <v>11</v>
      </c>
      <c r="D39" s="5">
        <v>219</v>
      </c>
      <c r="E39" s="6">
        <f t="shared" si="3"/>
        <v>3.8421052631578947</v>
      </c>
      <c r="G39" s="5"/>
      <c r="H39" s="5"/>
      <c r="I39" s="5"/>
    </row>
    <row r="40" spans="4:5" ht="13.5" hidden="1">
      <c r="D40" s="5"/>
      <c r="E40" s="6"/>
    </row>
    <row r="41" spans="3:5" ht="13.5" hidden="1">
      <c r="C41" s="1" t="s">
        <v>19</v>
      </c>
      <c r="D41" s="2">
        <v>248.5</v>
      </c>
      <c r="E41" s="6"/>
    </row>
    <row r="42" spans="3:5" ht="13.5" hidden="1">
      <c r="C42" s="1" t="s">
        <v>18</v>
      </c>
      <c r="D42" s="12">
        <v>0.2681134259259259</v>
      </c>
      <c r="E42" s="6"/>
    </row>
    <row r="43" spans="4:13" ht="13.5" hidden="1">
      <c r="D43" s="6"/>
      <c r="G43" s="6"/>
      <c r="I43" s="6"/>
      <c r="L43" s="6"/>
      <c r="M43" s="37"/>
    </row>
    <row r="44" spans="3:13" ht="13.5" hidden="1">
      <c r="C44" s="9" t="s">
        <v>9</v>
      </c>
      <c r="D44" s="38" t="s">
        <v>10</v>
      </c>
      <c r="E44" s="38"/>
      <c r="F44" s="38"/>
      <c r="G44" s="38"/>
      <c r="H44" s="38"/>
      <c r="I44" s="38"/>
      <c r="J44" s="38"/>
      <c r="K44" s="38"/>
      <c r="L44" s="38"/>
      <c r="M44" s="37"/>
    </row>
    <row r="45" spans="4:10" ht="13.5">
      <c r="D45" s="12"/>
      <c r="E45" s="6"/>
      <c r="I45" s="12"/>
      <c r="J45" s="6"/>
    </row>
    <row r="46" s="36" customFormat="1" ht="13.5"/>
    <row r="47" s="36" customFormat="1" ht="13.5"/>
    <row r="48" s="36" customFormat="1" ht="13.5"/>
    <row r="49" s="36" customFormat="1" ht="13.5"/>
    <row r="50" s="36" customFormat="1" ht="13.5"/>
    <row r="51" s="36" customFormat="1" ht="13.5"/>
    <row r="52" s="36" customFormat="1" ht="13.5"/>
    <row r="53" s="36" customFormat="1" ht="13.5"/>
    <row r="54" s="36" customFormat="1" ht="13.5"/>
    <row r="55" s="36" customFormat="1" ht="13.5"/>
    <row r="56" s="36" customFormat="1" ht="13.5"/>
    <row r="57" s="36" customFormat="1" ht="13.5"/>
    <row r="58" s="36" customFormat="1" ht="13.5"/>
    <row r="59" s="36" customFormat="1" ht="13.5"/>
    <row r="60" s="36" customFormat="1" ht="13.5"/>
    <row r="61" s="36" customFormat="1" ht="13.5"/>
    <row r="62" s="36" customFormat="1" ht="13.5"/>
    <row r="63" s="36" customFormat="1" ht="13.5"/>
    <row r="64" s="36" customFormat="1" ht="13.5"/>
    <row r="65" s="36" customFormat="1" ht="13.5"/>
    <row r="66" s="36" customFormat="1" ht="13.5"/>
    <row r="67" s="36" customFormat="1" ht="13.5"/>
    <row r="68" s="36" customFormat="1" ht="13.5"/>
    <row r="69" s="36" customFormat="1" ht="13.5"/>
    <row r="70" s="36" customFormat="1" ht="13.5"/>
    <row r="71" s="36" customFormat="1" ht="13.5"/>
    <row r="72" s="36" customFormat="1" ht="13.5"/>
    <row r="73" s="36" customFormat="1" ht="13.5"/>
    <row r="74" s="36" customFormat="1" ht="13.5"/>
    <row r="75" s="36" customFormat="1" ht="13.5"/>
    <row r="76" s="36" customFormat="1" ht="13.5"/>
    <row r="77" s="36" customFormat="1" ht="13.5"/>
    <row r="78" s="36" customFormat="1" ht="13.5"/>
    <row r="79" s="36" customFormat="1" ht="13.5"/>
    <row r="80" s="36" customFormat="1" ht="13.5"/>
    <row r="81" s="36" customFormat="1" ht="13.5"/>
    <row r="82" s="36" customFormat="1" ht="13.5"/>
    <row r="83" s="36" customFormat="1" ht="13.5"/>
    <row r="84" s="36" customFormat="1" ht="13.5"/>
    <row r="85" s="36" customFormat="1" ht="13.5"/>
    <row r="86" s="36" customFormat="1" ht="13.5"/>
    <row r="87" s="36" customFormat="1" ht="13.5"/>
    <row r="88" s="36" customFormat="1" ht="13.5"/>
    <row r="89" s="36" customFormat="1" ht="13.5"/>
    <row r="90" s="36" customFormat="1" ht="13.5"/>
    <row r="91" s="36" customFormat="1" ht="13.5"/>
    <row r="92" s="36" customFormat="1" ht="13.5"/>
    <row r="93" s="36" customFormat="1" ht="13.5"/>
    <row r="94" s="36" customFormat="1" ht="13.5"/>
    <row r="95" s="36" customFormat="1" ht="13.5"/>
    <row r="96" s="36" customFormat="1" ht="13.5"/>
    <row r="97" s="36" customFormat="1" ht="13.5"/>
    <row r="98" s="36" customFormat="1" ht="13.5"/>
    <row r="99" s="36" customFormat="1" ht="13.5"/>
    <row r="100" s="36" customFormat="1" ht="13.5"/>
    <row r="101" s="36" customFormat="1" ht="13.5"/>
    <row r="102" s="36" customFormat="1" ht="13.5"/>
    <row r="103" s="36" customFormat="1" ht="13.5"/>
    <row r="104" s="36" customFormat="1" ht="13.5"/>
    <row r="105" s="36" customFormat="1" ht="13.5"/>
    <row r="106" s="36" customFormat="1" ht="13.5"/>
    <row r="107" s="36" customFormat="1" ht="13.5"/>
    <row r="108" s="36" customFormat="1" ht="13.5"/>
    <row r="109" s="36" customFormat="1" ht="13.5"/>
    <row r="110" s="36" customFormat="1" ht="13.5"/>
    <row r="111" s="36" customFormat="1" ht="13.5"/>
    <row r="112" s="36" customFormat="1" ht="13.5"/>
    <row r="113" s="36" customFormat="1" ht="13.5"/>
    <row r="114" s="36" customFormat="1" ht="13.5"/>
    <row r="115" s="36" customFormat="1" ht="13.5"/>
    <row r="116" s="36" customFormat="1" ht="13.5"/>
    <row r="117" s="36" customFormat="1" ht="13.5"/>
    <row r="118" s="36" customFormat="1" ht="13.5"/>
    <row r="119" s="36" customFormat="1" ht="13.5"/>
    <row r="120" s="36" customFormat="1" ht="13.5"/>
    <row r="121" s="36" customFormat="1" ht="13.5"/>
    <row r="122" s="36" customFormat="1" ht="13.5"/>
    <row r="123" s="36" customFormat="1" ht="13.5"/>
    <row r="124" s="36" customFormat="1" ht="13.5"/>
    <row r="125" s="36" customFormat="1" ht="13.5"/>
    <row r="126" s="36" customFormat="1" ht="13.5"/>
    <row r="127" s="36" customFormat="1" ht="13.5"/>
    <row r="128" s="36" customFormat="1" ht="13.5"/>
    <row r="129" s="36" customFormat="1" ht="13.5"/>
    <row r="130" s="36" customFormat="1" ht="13.5"/>
    <row r="131" s="36" customFormat="1" ht="13.5"/>
    <row r="132" s="36" customFormat="1" ht="13.5"/>
    <row r="133" s="36" customFormat="1" ht="13.5"/>
    <row r="134" s="36" customFormat="1" ht="13.5"/>
    <row r="135" s="36" customFormat="1" ht="13.5"/>
    <row r="136" s="36" customFormat="1" ht="13.5"/>
    <row r="137" s="36" customFormat="1" ht="13.5"/>
    <row r="138" s="36" customFormat="1" ht="13.5"/>
    <row r="139" s="36" customFormat="1" ht="13.5"/>
    <row r="140" s="36" customFormat="1" ht="13.5"/>
    <row r="141" s="36" customFormat="1" ht="13.5"/>
    <row r="142" s="36" customFormat="1" ht="13.5"/>
    <row r="143" s="36" customFormat="1" ht="13.5"/>
    <row r="144" s="36" customFormat="1" ht="13.5"/>
    <row r="145" s="36" customFormat="1" ht="13.5"/>
    <row r="146" s="36" customFormat="1" ht="13.5"/>
    <row r="147" s="36" customFormat="1" ht="13.5"/>
    <row r="148" s="36" customFormat="1" ht="13.5"/>
    <row r="149" s="36" customFormat="1" ht="13.5"/>
    <row r="150" s="36" customFormat="1" ht="13.5"/>
    <row r="151" s="36" customFormat="1" ht="13.5"/>
    <row r="152" s="36" customFormat="1" ht="13.5"/>
    <row r="153" s="36" customFormat="1" ht="13.5"/>
    <row r="154" s="36" customFormat="1" ht="13.5"/>
    <row r="155" s="36" customFormat="1" ht="13.5"/>
    <row r="156" s="36" customFormat="1" ht="13.5"/>
    <row r="157" s="36" customFormat="1" ht="13.5"/>
    <row r="158" s="36" customFormat="1" ht="13.5"/>
    <row r="159" s="36" customFormat="1" ht="13.5"/>
    <row r="160" s="36" customFormat="1" ht="13.5"/>
    <row r="161" s="36" customFormat="1" ht="13.5"/>
    <row r="162" s="36" customFormat="1" ht="13.5"/>
    <row r="163" s="36" customFormat="1" ht="13.5"/>
    <row r="164" s="36" customFormat="1" ht="13.5"/>
    <row r="165" s="36" customFormat="1" ht="13.5"/>
    <row r="166" s="36" customFormat="1" ht="13.5"/>
    <row r="167" s="36" customFormat="1" ht="13.5"/>
    <row r="168" s="36" customFormat="1" ht="13.5"/>
    <row r="169" s="36" customFormat="1" ht="13.5"/>
    <row r="170" s="36" customFormat="1" ht="13.5"/>
    <row r="171" s="36" customFormat="1" ht="13.5"/>
    <row r="172" s="36" customFormat="1" ht="13.5"/>
    <row r="173" s="36" customFormat="1" ht="13.5"/>
    <row r="174" s="36" customFormat="1" ht="13.5"/>
    <row r="175" s="36" customFormat="1" ht="13.5"/>
    <row r="176" s="36" customFormat="1" ht="13.5"/>
    <row r="177" s="36" customFormat="1" ht="13.5"/>
    <row r="178" s="36" customFormat="1" ht="13.5"/>
    <row r="179" s="36" customFormat="1" ht="13.5"/>
    <row r="180" s="36" customFormat="1" ht="13.5"/>
    <row r="181" s="36" customFormat="1" ht="13.5"/>
    <row r="182" s="36" customFormat="1" ht="13.5"/>
    <row r="183" s="36" customFormat="1" ht="13.5"/>
    <row r="184" s="36" customFormat="1" ht="13.5"/>
    <row r="185" s="36" customFormat="1" ht="13.5"/>
    <row r="186" s="36" customFormat="1" ht="13.5"/>
    <row r="187" s="36" customFormat="1" ht="13.5"/>
    <row r="188" s="36" customFormat="1" ht="13.5"/>
    <row r="189" s="36" customFormat="1" ht="13.5"/>
    <row r="190" s="36" customFormat="1" ht="13.5"/>
    <row r="191" s="36" customFormat="1" ht="13.5"/>
    <row r="192" s="36" customFormat="1" ht="13.5"/>
    <row r="193" s="36" customFormat="1" ht="13.5"/>
    <row r="194" s="36" customFormat="1" ht="13.5"/>
    <row r="195" s="36" customFormat="1" ht="13.5"/>
    <row r="196" s="36" customFormat="1" ht="13.5"/>
    <row r="197" s="36" customFormat="1" ht="13.5"/>
    <row r="198" s="36" customFormat="1" ht="13.5"/>
    <row r="199" s="36" customFormat="1" ht="13.5"/>
    <row r="200" s="36" customFormat="1" ht="13.5"/>
    <row r="201" s="36" customFormat="1" ht="13.5"/>
    <row r="202" s="36" customFormat="1" ht="13.5"/>
    <row r="203" s="36" customFormat="1" ht="13.5"/>
    <row r="204" s="36" customFormat="1" ht="13.5"/>
    <row r="205" s="36" customFormat="1" ht="13.5"/>
    <row r="206" s="36" customFormat="1" ht="13.5"/>
    <row r="207" s="36" customFormat="1" ht="13.5"/>
    <row r="208" s="36" customFormat="1" ht="13.5"/>
    <row r="209" s="36" customFormat="1" ht="13.5"/>
    <row r="210" s="36" customFormat="1" ht="13.5"/>
    <row r="211" s="36" customFormat="1" ht="13.5"/>
    <row r="212" s="36" customFormat="1" ht="13.5"/>
    <row r="213" s="36" customFormat="1" ht="13.5"/>
    <row r="214" s="36" customFormat="1" ht="13.5"/>
    <row r="215" s="36" customFormat="1" ht="13.5"/>
    <row r="216" s="36" customFormat="1" ht="13.5"/>
    <row r="217" s="36" customFormat="1" ht="13.5"/>
    <row r="218" s="36" customFormat="1" ht="13.5"/>
    <row r="219" s="36" customFormat="1" ht="13.5"/>
    <row r="220" s="36" customFormat="1" ht="13.5"/>
    <row r="221" s="36" customFormat="1" ht="13.5"/>
    <row r="222" s="36" customFormat="1" ht="13.5"/>
    <row r="223" s="36" customFormat="1" ht="13.5"/>
    <row r="224" s="36" customFormat="1" ht="13.5"/>
    <row r="225" s="36" customFormat="1" ht="13.5"/>
    <row r="226" s="36" customFormat="1" ht="13.5"/>
    <row r="227" s="36" customFormat="1" ht="13.5"/>
    <row r="228" s="36" customFormat="1" ht="13.5"/>
    <row r="229" s="36" customFormat="1" ht="13.5"/>
    <row r="230" s="36" customFormat="1" ht="13.5"/>
    <row r="231" s="36" customFormat="1" ht="13.5"/>
    <row r="232" s="36" customFormat="1" ht="13.5"/>
    <row r="233" s="36" customFormat="1" ht="13.5"/>
    <row r="234" s="36" customFormat="1" ht="13.5"/>
    <row r="235" s="36" customFormat="1" ht="13.5"/>
    <row r="236" s="36" customFormat="1" ht="13.5"/>
    <row r="237" s="36" customFormat="1" ht="13.5"/>
    <row r="238" s="36" customFormat="1" ht="13.5"/>
    <row r="239" s="36" customFormat="1" ht="13.5"/>
    <row r="240" s="36" customFormat="1" ht="13.5"/>
    <row r="241" s="36" customFormat="1" ht="13.5"/>
    <row r="242" s="36" customFormat="1" ht="13.5"/>
    <row r="243" s="36" customFormat="1" ht="13.5"/>
    <row r="244" s="36" customFormat="1" ht="13.5"/>
    <row r="245" s="36" customFormat="1" ht="13.5"/>
    <row r="246" s="36" customFormat="1" ht="13.5"/>
    <row r="247" s="36" customFormat="1" ht="13.5"/>
    <row r="248" s="36" customFormat="1" ht="13.5"/>
    <row r="249" s="36" customFormat="1" ht="13.5"/>
    <row r="250" s="36" customFormat="1" ht="13.5"/>
    <row r="251" s="36" customFormat="1" ht="13.5"/>
    <row r="252" s="36" customFormat="1" ht="409.5"/>
    <row r="253" s="36" customFormat="1" ht="409.5"/>
    <row r="254" s="36" customFormat="1" ht="409.5"/>
    <row r="255" s="36" customFormat="1" ht="409.5"/>
    <row r="256" s="36" customFormat="1" ht="13.5"/>
  </sheetData>
  <sheetProtection/>
  <mergeCells count="6">
    <mergeCell ref="D27:L27"/>
    <mergeCell ref="D44:L44"/>
    <mergeCell ref="C21:D21"/>
    <mergeCell ref="C22:D22"/>
    <mergeCell ref="C25:D25"/>
    <mergeCell ref="C23:D24"/>
  </mergeCells>
  <hyperlinks>
    <hyperlink ref="D27:L27" r:id="rId1" display="http://www.srm.de/index.php/gb/srm-blog/road/689"/>
    <hyperlink ref="D44:L44" r:id="rId2" display="http://www.srm.de/index.php/gb/srm-blog/road/689"/>
    <hyperlink ref="I27:K27" r:id="rId3" display="http://www.srm.de/index.php/gb/srm-blog/road/689"/>
    <hyperlink ref="I44:K44" r:id="rId4" display="http://www.srm.de/index.php/gb/srm-blog/road/689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2011-09-11T02:06:14Z</dcterms:created>
  <dcterms:modified xsi:type="dcterms:W3CDTF">2011-12-02T11:02:22Z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